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ION 2020\GP 100% DISTANCE\A FORMATION GP\Matrice Excel\AMATRICE 2020\"/>
    </mc:Choice>
  </mc:AlternateContent>
  <xr:revisionPtr revIDLastSave="0" documentId="13_ncr:1_{0927A9AB-282F-458F-ABAA-F75F4927AA5C}" xr6:coauthVersionLast="46" xr6:coauthVersionMax="46" xr10:uidLastSave="{00000000-0000-0000-0000-000000000000}"/>
  <bookViews>
    <workbookView xWindow="-120" yWindow="-120" windowWidth="29040" windowHeight="15840" xr2:uid="{AD526202-F15B-438C-925E-A12E1ED13806}"/>
  </bookViews>
  <sheets>
    <sheet name="VENTILATION T 2021" sheetId="1" r:id="rId1"/>
  </sheets>
  <externalReferences>
    <externalReference r:id="rId2"/>
  </externalReferences>
  <definedNames>
    <definedName name="BRUT">#REF!</definedName>
    <definedName name="CC">#REF!</definedName>
    <definedName name="FD">#REF!</definedName>
    <definedName name="GMP">#REF!</definedName>
    <definedName name="JJ">#REF!</definedName>
    <definedName name="JJJJ">#REF!</definedName>
    <definedName name="plaf.">#REF!</definedName>
    <definedName name="RE">#REF!</definedName>
    <definedName name="Smicprorata">#REF!</definedName>
    <definedName name="TT">'[1]BP CLASSIQUE'!#REF!</definedName>
    <definedName name="TXSMIC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1" i="1"/>
  <c r="F23" i="1"/>
  <c r="E23" i="1"/>
  <c r="F22" i="1"/>
  <c r="F21" i="1"/>
  <c r="E15" i="1"/>
  <c r="C8" i="1"/>
  <c r="F8" i="1" l="1"/>
  <c r="E8" i="1"/>
  <c r="F14" i="1" l="1"/>
  <c r="E14" i="1"/>
  <c r="I12" i="1"/>
  <c r="H12" i="1"/>
  <c r="C12" i="1"/>
  <c r="B12" i="1"/>
  <c r="I11" i="1"/>
  <c r="I14" i="1" s="1"/>
  <c r="H11" i="1"/>
  <c r="H14" i="1" s="1"/>
  <c r="H15" i="1" s="1"/>
  <c r="C11" i="1"/>
  <c r="C14" i="1" s="1"/>
  <c r="I15" i="1" s="1"/>
  <c r="B11" i="1"/>
  <c r="B14" i="1" s="1"/>
  <c r="E16" i="1" l="1"/>
  <c r="F15" i="1"/>
  <c r="F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21" authorId="0" shapeId="0" xr:uid="{86AE6DAB-F104-48A4-94E4-65D9C36CE382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Institution retraite complementaire</t>
        </r>
      </text>
    </comment>
  </commentList>
</comments>
</file>

<file path=xl/sharedStrings.xml><?xml version="1.0" encoding="utf-8"?>
<sst xmlns="http://schemas.openxmlformats.org/spreadsheetml/2006/main" count="55" uniqueCount="26">
  <si>
    <t>VENTILATION URSSAF</t>
  </si>
  <si>
    <t>VENTILATION AGIRC-ARRCO</t>
  </si>
  <si>
    <t>EFFECTIF de l'entreprise</t>
  </si>
  <si>
    <t>&gt;= 50 salariés</t>
  </si>
  <si>
    <t>&lt; 50 salariés</t>
  </si>
  <si>
    <t>Assurance maladie</t>
  </si>
  <si>
    <t>Assurance Vieillesse déplafonnée</t>
  </si>
  <si>
    <t>Assurance vieillesse plafonnée</t>
  </si>
  <si>
    <t>Allocations familiales</t>
  </si>
  <si>
    <t>Accident du travail (lien URSSAF)</t>
  </si>
  <si>
    <t>Accident du travail</t>
  </si>
  <si>
    <t>Contribution solidarité autonomie</t>
  </si>
  <si>
    <t xml:space="preserve">FNAL </t>
  </si>
  <si>
    <t>AGIRC-ARRCO T1</t>
  </si>
  <si>
    <t>CEG T1(contrib d'équilibre général)</t>
  </si>
  <si>
    <t>CHOMAGE (hors ags)</t>
  </si>
  <si>
    <t>Total</t>
  </si>
  <si>
    <t>! Cas particuliers des INTERMITTENTS  &amp; EXPATRIES, ventilation en 3 temps : le CHOMAGE étant versé AU POLE EMPLOI</t>
  </si>
  <si>
    <t>MONTANT VENTILE</t>
  </si>
  <si>
    <t>COTISATION VERSE A L IRC</t>
  </si>
  <si>
    <t>COTISATION VERSE A L URSSAF</t>
  </si>
  <si>
    <t>total</t>
  </si>
  <si>
    <t xml:space="preserve">VENTILATION T DE LA RGCP </t>
  </si>
  <si>
    <t>A COMPTER DE JANVIER 2021</t>
  </si>
  <si>
    <t>&lt;50</t>
  </si>
  <si>
    <t>.=&gt;50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</si>
</sst>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BC5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2" fillId="3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2" fontId="0" fillId="6" borderId="10" xfId="0" applyNumberFormat="1" applyFill="1" applyBorder="1" applyAlignment="1">
      <alignment horizontal="center" vertical="center" wrapText="1"/>
    </xf>
    <xf numFmtId="10" fontId="1" fillId="4" borderId="11" xfId="1" applyNumberFormat="1" applyFont="1" applyFill="1" applyBorder="1" applyAlignment="1">
      <alignment horizontal="center" vertical="center"/>
    </xf>
    <xf numFmtId="10" fontId="1" fillId="5" borderId="12" xfId="1" applyNumberFormat="1" applyFont="1" applyFill="1" applyBorder="1" applyAlignment="1">
      <alignment horizontal="center" vertical="center"/>
    </xf>
    <xf numFmtId="2" fontId="3" fillId="6" borderId="10" xfId="2" applyNumberFormat="1" applyFill="1" applyBorder="1" applyAlignment="1">
      <alignment horizontal="center" vertical="center" wrapText="1"/>
    </xf>
    <xf numFmtId="10" fontId="5" fillId="4" borderId="11" xfId="1" applyNumberFormat="1" applyFont="1" applyFill="1" applyBorder="1" applyAlignment="1">
      <alignment horizontal="center" vertical="center"/>
    </xf>
    <xf numFmtId="10" fontId="5" fillId="5" borderId="12" xfId="1" applyNumberFormat="1" applyFont="1" applyFill="1" applyBorder="1" applyAlignment="1">
      <alignment horizontal="center" vertical="center"/>
    </xf>
    <xf numFmtId="2" fontId="2" fillId="6" borderId="10" xfId="0" applyNumberFormat="1" applyFont="1" applyFill="1" applyBorder="1" applyAlignment="1">
      <alignment horizontal="center" vertical="center" wrapText="1"/>
    </xf>
    <xf numFmtId="10" fontId="2" fillId="4" borderId="11" xfId="1" applyNumberFormat="1" applyFont="1" applyFill="1" applyBorder="1" applyAlignment="1">
      <alignment horizontal="center" vertical="center"/>
    </xf>
    <xf numFmtId="10" fontId="2" fillId="5" borderId="12" xfId="1" applyNumberFormat="1" applyFont="1" applyFill="1" applyBorder="1" applyAlignment="1">
      <alignment horizontal="center" vertical="center"/>
    </xf>
    <xf numFmtId="2" fontId="0" fillId="6" borderId="10" xfId="0" applyNumberFormat="1" applyFill="1" applyBorder="1" applyAlignment="1">
      <alignment horizontal="center" vertical="center"/>
    </xf>
    <xf numFmtId="10" fontId="6" fillId="5" borderId="12" xfId="0" applyNumberFormat="1" applyFont="1" applyFill="1" applyBorder="1" applyAlignment="1">
      <alignment horizontal="center" vertical="center"/>
    </xf>
    <xf numFmtId="10" fontId="6" fillId="7" borderId="11" xfId="0" applyNumberFormat="1" applyFont="1" applyFill="1" applyBorder="1" applyAlignment="1">
      <alignment horizontal="center" vertical="center"/>
    </xf>
    <xf numFmtId="2" fontId="0" fillId="6" borderId="13" xfId="0" applyNumberFormat="1" applyFill="1" applyBorder="1" applyAlignment="1">
      <alignment horizontal="center" vertical="center"/>
    </xf>
    <xf numFmtId="10" fontId="6" fillId="4" borderId="14" xfId="0" applyNumberFormat="1" applyFont="1" applyFill="1" applyBorder="1" applyAlignment="1">
      <alignment horizontal="center" vertical="center"/>
    </xf>
    <xf numFmtId="10" fontId="6" fillId="5" borderId="15" xfId="0" applyNumberFormat="1" applyFont="1" applyFill="1" applyBorder="1" applyAlignment="1">
      <alignment horizontal="center" vertical="center"/>
    </xf>
    <xf numFmtId="10" fontId="1" fillId="4" borderId="14" xfId="1" applyNumberFormat="1" applyFont="1" applyFill="1" applyBorder="1" applyAlignment="1">
      <alignment horizontal="center" vertical="center"/>
    </xf>
    <xf numFmtId="10" fontId="1" fillId="5" borderId="15" xfId="1" applyNumberFormat="1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 wrapText="1"/>
    </xf>
    <xf numFmtId="10" fontId="8" fillId="4" borderId="17" xfId="0" applyNumberFormat="1" applyFont="1" applyFill="1" applyBorder="1" applyAlignment="1">
      <alignment horizontal="center" vertical="center"/>
    </xf>
    <xf numFmtId="10" fontId="8" fillId="5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5" fillId="4" borderId="17" xfId="1" applyNumberFormat="1" applyFont="1" applyFill="1" applyBorder="1" applyAlignment="1">
      <alignment horizontal="center" vertical="center"/>
    </xf>
    <xf numFmtId="10" fontId="5" fillId="5" borderId="18" xfId="1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9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2" fillId="1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2" fontId="2" fillId="9" borderId="11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drine\Desktop\FORMATION%202020\GP%20100%25%20DISTANCE\A%20FORMATION%20GP\EXERCICES%20GP\Axe%204\contrat%20prof%20et%20charges\Exo%20contrat%20pro%20-%20Copi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BASE COTIS"/>
      <sheetName val="BP PAR ZONE"/>
      <sheetName val="BP CLASSIQUE"/>
      <sheetName val="CHARGES"/>
      <sheetName val="BP CLAR DETAILLE"/>
      <sheetName val="BP CLARIFIE"/>
      <sheetName val="ASSIETTE COTIS"/>
      <sheetName val="RGCP "/>
      <sheetName val="VENTILATION T 2020"/>
      <sheetName val="Prorata PMSS"/>
      <sheetName val="ST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rssaf.fr/portail/home/actualites/toute-lactualite-employeur/nouvelles-mesures-au-1er-janvier/exoneration-de-cotisations/reduction-generale-des-cotisatio.htm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226DD-D68B-42EA-812B-E7E26AAB1326}">
  <dimension ref="A1:I23"/>
  <sheetViews>
    <sheetView tabSelected="1" zoomScale="112" zoomScaleNormal="112" workbookViewId="0">
      <selection activeCell="E23" sqref="E23"/>
    </sheetView>
  </sheetViews>
  <sheetFormatPr baseColWidth="10" defaultRowHeight="15" x14ac:dyDescent="0.25"/>
  <cols>
    <col min="1" max="1" width="31.85546875" style="26" customWidth="1"/>
    <col min="2" max="2" width="22.5703125" style="26" customWidth="1"/>
    <col min="3" max="3" width="17.140625" style="26" bestFit="1" customWidth="1"/>
    <col min="4" max="4" width="30.140625" style="26" bestFit="1" customWidth="1"/>
    <col min="5" max="5" width="12" style="26" bestFit="1" customWidth="1"/>
    <col min="6" max="6" width="11" style="26" bestFit="1" customWidth="1"/>
    <col min="7" max="7" width="30.140625" style="26" bestFit="1" customWidth="1"/>
    <col min="8" max="8" width="12" style="26" bestFit="1" customWidth="1"/>
    <col min="9" max="9" width="11" style="26" bestFit="1" customWidth="1"/>
    <col min="10" max="10" width="3.85546875" bestFit="1" customWidth="1"/>
  </cols>
  <sheetData>
    <row r="1" spans="1:9" ht="15.75" thickBot="1" x14ac:dyDescent="0.3">
      <c r="A1" s="34" t="s">
        <v>22</v>
      </c>
      <c r="B1" s="34"/>
      <c r="C1" s="34"/>
      <c r="D1" s="34"/>
      <c r="E1" s="34"/>
      <c r="F1" s="34"/>
      <c r="G1" s="34"/>
      <c r="H1" s="34"/>
      <c r="I1" s="34"/>
    </row>
    <row r="2" spans="1:9" ht="15.75" x14ac:dyDescent="0.25">
      <c r="A2" s="35" t="s">
        <v>23</v>
      </c>
      <c r="B2" s="36"/>
      <c r="C2" s="37"/>
      <c r="D2" s="38" t="s">
        <v>0</v>
      </c>
      <c r="E2" s="39"/>
      <c r="F2" s="40"/>
      <c r="G2" s="38" t="s">
        <v>1</v>
      </c>
      <c r="H2" s="39"/>
      <c r="I2" s="40"/>
    </row>
    <row r="3" spans="1:9" x14ac:dyDescent="0.25">
      <c r="A3" s="1" t="s">
        <v>2</v>
      </c>
      <c r="B3" s="2" t="s">
        <v>3</v>
      </c>
      <c r="C3" s="3" t="s">
        <v>4</v>
      </c>
      <c r="D3" s="1" t="s">
        <v>2</v>
      </c>
      <c r="E3" s="4" t="s">
        <v>3</v>
      </c>
      <c r="F3" s="5" t="s">
        <v>4</v>
      </c>
      <c r="G3" s="1" t="s">
        <v>2</v>
      </c>
      <c r="H3" s="4" t="s">
        <v>3</v>
      </c>
      <c r="I3" s="5" t="s">
        <v>4</v>
      </c>
    </row>
    <row r="4" spans="1:9" x14ac:dyDescent="0.25">
      <c r="A4" s="6" t="s">
        <v>5</v>
      </c>
      <c r="B4" s="7">
        <v>7.0000000000000007E-2</v>
      </c>
      <c r="C4" s="8">
        <v>7.0000000000000007E-2</v>
      </c>
      <c r="D4" s="6" t="s">
        <v>5</v>
      </c>
      <c r="E4" s="7">
        <v>7.0000000000000007E-2</v>
      </c>
      <c r="F4" s="8">
        <v>7.0000000000000007E-2</v>
      </c>
      <c r="G4" s="6" t="s">
        <v>5</v>
      </c>
      <c r="H4" s="7"/>
      <c r="I4" s="8"/>
    </row>
    <row r="5" spans="1:9" ht="30" x14ac:dyDescent="0.25">
      <c r="A5" s="6" t="s">
        <v>6</v>
      </c>
      <c r="B5" s="7">
        <v>1.9E-2</v>
      </c>
      <c r="C5" s="8">
        <v>1.9E-2</v>
      </c>
      <c r="D5" s="6" t="s">
        <v>6</v>
      </c>
      <c r="E5" s="7">
        <v>1.9E-2</v>
      </c>
      <c r="F5" s="8">
        <v>1.9E-2</v>
      </c>
      <c r="G5" s="6" t="s">
        <v>6</v>
      </c>
      <c r="H5" s="7"/>
      <c r="I5" s="8"/>
    </row>
    <row r="6" spans="1:9" x14ac:dyDescent="0.25">
      <c r="A6" s="6" t="s">
        <v>7</v>
      </c>
      <c r="B6" s="7">
        <v>8.5500000000000007E-2</v>
      </c>
      <c r="C6" s="8">
        <v>8.5500000000000007E-2</v>
      </c>
      <c r="D6" s="6" t="s">
        <v>7</v>
      </c>
      <c r="E6" s="7">
        <v>8.5500000000000007E-2</v>
      </c>
      <c r="F6" s="8">
        <v>8.5500000000000007E-2</v>
      </c>
      <c r="G6" s="6" t="s">
        <v>7</v>
      </c>
      <c r="H6" s="7"/>
      <c r="I6" s="8"/>
    </row>
    <row r="7" spans="1:9" x14ac:dyDescent="0.25">
      <c r="A7" s="6" t="s">
        <v>8</v>
      </c>
      <c r="B7" s="7">
        <v>3.4500000000000003E-2</v>
      </c>
      <c r="C7" s="8">
        <v>3.4500000000000003E-2</v>
      </c>
      <c r="D7" s="6" t="s">
        <v>8</v>
      </c>
      <c r="E7" s="7">
        <v>3.4500000000000003E-2</v>
      </c>
      <c r="F7" s="8">
        <v>3.4500000000000003E-2</v>
      </c>
      <c r="G7" s="6" t="s">
        <v>8</v>
      </c>
      <c r="H7" s="7"/>
      <c r="I7" s="8"/>
    </row>
    <row r="8" spans="1:9" x14ac:dyDescent="0.25">
      <c r="A8" s="9" t="s">
        <v>9</v>
      </c>
      <c r="B8" s="10">
        <v>7.0000000000000001E-3</v>
      </c>
      <c r="C8" s="11">
        <f>+B8</f>
        <v>7.0000000000000001E-3</v>
      </c>
      <c r="D8" s="12" t="s">
        <v>10</v>
      </c>
      <c r="E8" s="13">
        <f>+B8</f>
        <v>7.0000000000000001E-3</v>
      </c>
      <c r="F8" s="14">
        <f>+C8</f>
        <v>7.0000000000000001E-3</v>
      </c>
      <c r="G8" s="6" t="s">
        <v>10</v>
      </c>
      <c r="H8" s="7"/>
      <c r="I8" s="8"/>
    </row>
    <row r="9" spans="1:9" ht="30" x14ac:dyDescent="0.25">
      <c r="A9" s="6" t="s">
        <v>11</v>
      </c>
      <c r="B9" s="7">
        <v>3.0000000000000001E-3</v>
      </c>
      <c r="C9" s="8">
        <v>3.0000000000000001E-3</v>
      </c>
      <c r="D9" s="6" t="s">
        <v>11</v>
      </c>
      <c r="E9" s="7">
        <v>3.0000000000000001E-3</v>
      </c>
      <c r="F9" s="8">
        <v>3.0000000000000001E-3</v>
      </c>
      <c r="G9" s="6" t="s">
        <v>11</v>
      </c>
      <c r="H9" s="7"/>
      <c r="I9" s="8"/>
    </row>
    <row r="10" spans="1:9" x14ac:dyDescent="0.25">
      <c r="A10" s="12" t="s">
        <v>12</v>
      </c>
      <c r="B10" s="10">
        <v>5.0000000000000001E-3</v>
      </c>
      <c r="C10" s="11">
        <v>1E-3</v>
      </c>
      <c r="D10" s="12" t="s">
        <v>12</v>
      </c>
      <c r="E10" s="13">
        <v>5.0000000000000001E-3</v>
      </c>
      <c r="F10" s="14">
        <v>1E-3</v>
      </c>
      <c r="G10" s="6" t="s">
        <v>12</v>
      </c>
      <c r="H10" s="7"/>
      <c r="I10" s="8"/>
    </row>
    <row r="11" spans="1:9" x14ac:dyDescent="0.25">
      <c r="A11" s="15" t="s">
        <v>13</v>
      </c>
      <c r="B11" s="10">
        <f>6.2*0.6*1.27%</f>
        <v>4.7243999999999994E-2</v>
      </c>
      <c r="C11" s="16">
        <f>6.2*0.6*1.27%</f>
        <v>4.7243999999999994E-2</v>
      </c>
      <c r="D11" s="15" t="s">
        <v>13</v>
      </c>
      <c r="E11" s="17"/>
      <c r="F11" s="16"/>
      <c r="G11" s="15" t="s">
        <v>13</v>
      </c>
      <c r="H11" s="17">
        <f>6.2*0.6*1.27%</f>
        <v>4.7243999999999994E-2</v>
      </c>
      <c r="I11" s="16">
        <f>6.2*0.6*1.27%</f>
        <v>4.7243999999999994E-2</v>
      </c>
    </row>
    <row r="12" spans="1:9" ht="15.75" thickBot="1" x14ac:dyDescent="0.3">
      <c r="A12" s="15" t="s">
        <v>14</v>
      </c>
      <c r="B12" s="7">
        <f>2.15*0.6%</f>
        <v>1.29E-2</v>
      </c>
      <c r="C12" s="16">
        <f>2.15*0.6%</f>
        <v>1.29E-2</v>
      </c>
      <c r="D12" s="18" t="s">
        <v>14</v>
      </c>
      <c r="E12" s="19"/>
      <c r="F12" s="20"/>
      <c r="G12" s="18" t="s">
        <v>14</v>
      </c>
      <c r="H12" s="19">
        <f>2.15*0.6%</f>
        <v>1.29E-2</v>
      </c>
      <c r="I12" s="20">
        <f>2.15*0.6%</f>
        <v>1.29E-2</v>
      </c>
    </row>
    <row r="13" spans="1:9" ht="15.75" thickBot="1" x14ac:dyDescent="0.3">
      <c r="A13" s="18" t="s">
        <v>15</v>
      </c>
      <c r="B13" s="21">
        <v>4.0500000000000001E-2</v>
      </c>
      <c r="C13" s="22">
        <v>4.0500000000000001E-2</v>
      </c>
      <c r="D13" s="18" t="s">
        <v>15</v>
      </c>
      <c r="E13" s="21">
        <v>4.0500000000000001E-2</v>
      </c>
      <c r="F13" s="22">
        <v>4.0500000000000001E-2</v>
      </c>
      <c r="G13" s="18" t="s">
        <v>15</v>
      </c>
      <c r="H13" s="21"/>
      <c r="I13" s="22"/>
    </row>
    <row r="14" spans="1:9" ht="16.5" thickBot="1" x14ac:dyDescent="0.3">
      <c r="A14" s="23" t="s">
        <v>16</v>
      </c>
      <c r="B14" s="24">
        <f>SUM(B4:B13)</f>
        <v>0.32464400000000004</v>
      </c>
      <c r="C14" s="25">
        <f>SUM(C4:C13)</f>
        <v>0.32064400000000004</v>
      </c>
      <c r="D14" s="23" t="s">
        <v>16</v>
      </c>
      <c r="E14" s="24">
        <f>SUM(E4:E13)</f>
        <v>0.26450000000000001</v>
      </c>
      <c r="F14" s="25">
        <f>SUM(F4:F13)</f>
        <v>0.26050000000000001</v>
      </c>
      <c r="G14" s="23" t="s">
        <v>16</v>
      </c>
      <c r="H14" s="24">
        <f>SUM(H4:H13)</f>
        <v>6.0143999999999996E-2</v>
      </c>
      <c r="I14" s="25">
        <f>SUM(I4:I13)</f>
        <v>6.0143999999999996E-2</v>
      </c>
    </row>
    <row r="15" spans="1:9" ht="16.5" thickBot="1" x14ac:dyDescent="0.3">
      <c r="D15" s="23" t="s">
        <v>0</v>
      </c>
      <c r="E15" s="27">
        <f>E14/B14</f>
        <v>0.81473860598070491</v>
      </c>
      <c r="F15" s="28">
        <f>+F14/C14</f>
        <v>0.81242748967702494</v>
      </c>
      <c r="G15" s="23" t="s">
        <v>1</v>
      </c>
      <c r="H15" s="27">
        <f>H14/B14</f>
        <v>0.18526139401929495</v>
      </c>
      <c r="I15" s="28">
        <f>+I14/C14</f>
        <v>0.18757251032297498</v>
      </c>
    </row>
    <row r="16" spans="1:9" ht="15.75" thickBot="1" x14ac:dyDescent="0.3">
      <c r="E16" s="29">
        <f>E15+H15</f>
        <v>0.99999999999999989</v>
      </c>
      <c r="F16" s="29">
        <f>+F15+I15</f>
        <v>0.99999999999999989</v>
      </c>
    </row>
    <row r="17" spans="1:9" ht="16.5" thickBot="1" x14ac:dyDescent="0.3">
      <c r="A17" s="41" t="s">
        <v>17</v>
      </c>
      <c r="B17" s="42"/>
      <c r="C17" s="42"/>
      <c r="D17" s="42"/>
      <c r="E17" s="42"/>
      <c r="F17" s="42"/>
      <c r="G17" s="42"/>
      <c r="H17" s="42"/>
      <c r="I17" s="43"/>
    </row>
    <row r="18" spans="1:9" x14ac:dyDescent="0.25">
      <c r="B18" s="30"/>
    </row>
    <row r="19" spans="1:9" x14ac:dyDescent="0.25">
      <c r="B19" s="30"/>
    </row>
    <row r="20" spans="1:9" x14ac:dyDescent="0.25">
      <c r="E20" s="44" t="s">
        <v>24</v>
      </c>
      <c r="F20" s="44" t="s">
        <v>25</v>
      </c>
    </row>
    <row r="21" spans="1:9" x14ac:dyDescent="0.25">
      <c r="B21" s="31" t="s">
        <v>18</v>
      </c>
      <c r="C21" s="33">
        <v>263.68</v>
      </c>
      <c r="D21" s="32" t="s">
        <v>19</v>
      </c>
      <c r="E21" s="44">
        <f>C21*I15</f>
        <v>49.459119521962045</v>
      </c>
      <c r="F21" s="44">
        <f>C21*H15</f>
        <v>48.849724375007696</v>
      </c>
    </row>
    <row r="22" spans="1:9" x14ac:dyDescent="0.25">
      <c r="B22" s="32"/>
      <c r="C22" s="32"/>
      <c r="D22" s="32" t="s">
        <v>20</v>
      </c>
      <c r="E22" s="44">
        <f>C21*F15</f>
        <v>214.22088047803794</v>
      </c>
      <c r="F22" s="44">
        <f>C21*E15</f>
        <v>214.83027562499228</v>
      </c>
    </row>
    <row r="23" spans="1:9" x14ac:dyDescent="0.25">
      <c r="B23" s="32"/>
      <c r="C23" s="32"/>
      <c r="D23" s="31" t="s">
        <v>21</v>
      </c>
      <c r="E23" s="44">
        <f>E21+E22</f>
        <v>263.68</v>
      </c>
      <c r="F23" s="44">
        <f>F21+F22</f>
        <v>263.67999999999995</v>
      </c>
    </row>
  </sheetData>
  <mergeCells count="5">
    <mergeCell ref="A1:I1"/>
    <mergeCell ref="A2:C2"/>
    <mergeCell ref="D2:F2"/>
    <mergeCell ref="G2:I2"/>
    <mergeCell ref="A17:I17"/>
  </mergeCells>
  <hyperlinks>
    <hyperlink ref="A8" r:id="rId1" display="Accident du travail" xr:uid="{CC951DCB-D1A6-4544-9E8A-95D3C94F1AE4}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VENTILATION 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Nico</cp:lastModifiedBy>
  <dcterms:created xsi:type="dcterms:W3CDTF">2020-09-17T10:06:27Z</dcterms:created>
  <dcterms:modified xsi:type="dcterms:W3CDTF">2021-01-27T15:28:18Z</dcterms:modified>
</cp:coreProperties>
</file>